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ecost\Documents\Secretariat\ORTHONGEL\REDEVANCES\2018\"/>
    </mc:Choice>
  </mc:AlternateContent>
  <xr:revisionPtr revIDLastSave="0" documentId="8_{CA464DC5-46FE-4086-AF04-B9A87CBE86A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EU_Statement 201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H30" i="1"/>
  <c r="I30" i="1" s="1"/>
  <c r="F32" i="1"/>
  <c r="E32" i="1"/>
  <c r="H28" i="1"/>
  <c r="I28" i="1" s="1"/>
  <c r="I32" i="1" s="1"/>
  <c r="F24" i="1"/>
  <c r="E24" i="1"/>
  <c r="H22" i="1"/>
  <c r="I22" i="1" s="1"/>
  <c r="H21" i="1"/>
  <c r="I21" i="1" s="1"/>
  <c r="H20" i="1"/>
  <c r="I20" i="1" s="1"/>
  <c r="H19" i="1"/>
  <c r="I19" i="1" s="1"/>
  <c r="H18" i="1"/>
  <c r="I18" i="1" s="1"/>
  <c r="F16" i="1"/>
  <c r="E16" i="1"/>
  <c r="H14" i="1"/>
  <c r="I14" i="1" s="1"/>
  <c r="H13" i="1"/>
  <c r="I13" i="1" s="1"/>
  <c r="H12" i="1"/>
  <c r="F10" i="1"/>
  <c r="E10" i="1"/>
  <c r="H8" i="1"/>
  <c r="I8" i="1" s="1"/>
  <c r="H7" i="1"/>
  <c r="I7" i="1" s="1"/>
  <c r="H6" i="1"/>
  <c r="I6" i="1" s="1"/>
  <c r="E26" i="1" l="1"/>
  <c r="H32" i="1"/>
  <c r="H16" i="1"/>
  <c r="F26" i="1"/>
  <c r="I12" i="1"/>
  <c r="I16" i="1" s="1"/>
  <c r="H10" i="1"/>
  <c r="I5" i="1"/>
  <c r="I10" i="1" s="1"/>
  <c r="I24" i="1"/>
  <c r="H24" i="1"/>
  <c r="H26" i="1" l="1"/>
  <c r="I26" i="1"/>
</calcChain>
</file>

<file path=xl/sharedStrings.xml><?xml version="1.0" encoding="utf-8"?>
<sst xmlns="http://schemas.openxmlformats.org/spreadsheetml/2006/main" count="36" uniqueCount="34">
  <si>
    <t>Year</t>
  </si>
  <si>
    <t>EEZ:</t>
  </si>
  <si>
    <t>SEYCHELLES EEZ</t>
  </si>
  <si>
    <t>COUNTRY</t>
  </si>
  <si>
    <t>AGENT</t>
  </si>
  <si>
    <t>VESSEL NAME</t>
  </si>
  <si>
    <t>Effort  (Fishing days)</t>
  </si>
  <si>
    <t>Total Catch (Mt)</t>
  </si>
  <si>
    <t>Total License payment</t>
  </si>
  <si>
    <t>EEZ Excess catch ( Mt)</t>
  </si>
  <si>
    <t>EEZ Excess catch Value( Euro)</t>
  </si>
  <si>
    <t>France</t>
  </si>
  <si>
    <t>CFTO</t>
  </si>
  <si>
    <t>AVEL VAD</t>
  </si>
  <si>
    <t>CAP SAINT VINCENT</t>
  </si>
  <si>
    <t>CAP SAINTE MARIE</t>
  </si>
  <si>
    <t>DRENNEC</t>
  </si>
  <si>
    <t>CFTO Total</t>
  </si>
  <si>
    <t>COBREPECHE</t>
  </si>
  <si>
    <t>GLENAN</t>
  </si>
  <si>
    <t>TALENDUIC</t>
  </si>
  <si>
    <t>TREVIGNON</t>
  </si>
  <si>
    <t>COBREPECHE Total</t>
  </si>
  <si>
    <t>SAPMER</t>
  </si>
  <si>
    <t>BELOUVE</t>
  </si>
  <si>
    <t>BERNICA</t>
  </si>
  <si>
    <t>DOLOMIEU</t>
  </si>
  <si>
    <t>FRANCHE TERRE</t>
  </si>
  <si>
    <t>MANAPANY</t>
  </si>
  <si>
    <t>SAPMER Total</t>
  </si>
  <si>
    <t>France Total</t>
  </si>
  <si>
    <t>TORRE GIULIA</t>
  </si>
  <si>
    <t>1st January to 31st December 2018</t>
  </si>
  <si>
    <t>(pavillon italien mais armement français)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</si>
</sst>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[$€-1]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2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5" fillId="2" borderId="1" xfId="3" applyFont="1" applyFill="1" applyBorder="1" applyAlignment="1">
      <alignment vertical="center" wrapText="1"/>
    </xf>
    <xf numFmtId="0" fontId="5" fillId="2" borderId="0" xfId="3" applyFont="1" applyFill="1" applyAlignment="1">
      <alignment vertical="center" wrapText="1"/>
    </xf>
    <xf numFmtId="1" fontId="5" fillId="2" borderId="0" xfId="4" applyNumberFormat="1" applyFont="1" applyFill="1" applyAlignment="1">
      <alignment vertical="center" wrapText="1"/>
    </xf>
    <xf numFmtId="164" fontId="5" fillId="2" borderId="0" xfId="3" applyNumberFormat="1" applyFont="1" applyFill="1" applyAlignment="1">
      <alignment vertical="center" wrapText="1"/>
    </xf>
    <xf numFmtId="4" fontId="2" fillId="2" borderId="0" xfId="3" applyNumberFormat="1" applyFont="1" applyFill="1" applyAlignment="1">
      <alignment vertical="center" wrapText="1"/>
    </xf>
    <xf numFmtId="1" fontId="4" fillId="0" borderId="0" xfId="0" applyNumberFormat="1" applyFont="1" applyAlignment="1">
      <alignment vertical="center"/>
    </xf>
    <xf numFmtId="164" fontId="6" fillId="0" borderId="0" xfId="3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165" fontId="0" fillId="3" borderId="0" xfId="1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165" fontId="0" fillId="3" borderId="0" xfId="0" applyNumberFormat="1" applyFill="1" applyAlignment="1">
      <alignment vertical="center"/>
    </xf>
    <xf numFmtId="43" fontId="0" fillId="3" borderId="0" xfId="0" applyNumberFormat="1" applyFill="1" applyAlignment="1">
      <alignment vertical="center"/>
    </xf>
    <xf numFmtId="165" fontId="7" fillId="4" borderId="0" xfId="1" applyNumberFormat="1" applyFont="1" applyFill="1" applyAlignment="1">
      <alignment vertical="center"/>
    </xf>
    <xf numFmtId="164" fontId="7" fillId="4" borderId="0" xfId="0" applyNumberFormat="1" applyFont="1" applyFill="1" applyAlignment="1">
      <alignment vertical="center"/>
    </xf>
    <xf numFmtId="1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1" fontId="4" fillId="5" borderId="0" xfId="0" applyNumberFormat="1" applyFont="1" applyFill="1" applyAlignment="1">
      <alignment vertical="center"/>
    </xf>
    <xf numFmtId="164" fontId="6" fillId="5" borderId="0" xfId="3" applyNumberFormat="1" applyFont="1" applyFill="1" applyBorder="1" applyAlignment="1">
      <alignment vertical="center"/>
    </xf>
    <xf numFmtId="165" fontId="0" fillId="5" borderId="0" xfId="1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" fontId="9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164" fontId="6" fillId="0" borderId="0" xfId="3" applyNumberFormat="1" applyFont="1" applyFill="1" applyBorder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7" fillId="0" borderId="0" xfId="0" applyFont="1" applyFill="1" applyAlignment="1">
      <alignment vertical="center"/>
    </xf>
    <xf numFmtId="165" fontId="7" fillId="0" borderId="0" xfId="1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Alignment="1">
      <alignment vertical="center" wrapText="1"/>
    </xf>
  </cellXfs>
  <cellStyles count="5">
    <cellStyle name="Comma 5" xfId="4" xr:uid="{00000000-0005-0000-0000-000001000000}"/>
    <cellStyle name="Milliers" xfId="1" builtinId="3"/>
    <cellStyle name="Normal" xfId="0" builtinId="0"/>
    <cellStyle name="Normal 2" xfId="2" xr:uid="{00000000-0005-0000-0000-000003000000}"/>
    <cellStyle name="Normal_Sheet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workbookViewId="0">
      <selection activeCell="E40" sqref="E40"/>
    </sheetView>
  </sheetViews>
  <sheetFormatPr baseColWidth="10" defaultColWidth="15" defaultRowHeight="15" x14ac:dyDescent="0.25"/>
  <cols>
    <col min="1" max="2" width="15" style="2"/>
    <col min="3" max="3" width="19.7109375" style="2" bestFit="1" customWidth="1"/>
    <col min="4" max="4" width="15" style="2"/>
    <col min="5" max="5" width="11.28515625" style="3" customWidth="1"/>
    <col min="6" max="6" width="11.140625" style="3" customWidth="1"/>
    <col min="7" max="7" width="16.140625" style="2" bestFit="1" customWidth="1"/>
    <col min="8" max="8" width="15.140625" style="2" bestFit="1" customWidth="1"/>
    <col min="9" max="9" width="12.42578125" style="2" customWidth="1"/>
    <col min="10" max="16384" width="15" style="2"/>
  </cols>
  <sheetData>
    <row r="1" spans="1:10" x14ac:dyDescent="0.25">
      <c r="A1" s="1" t="s">
        <v>0</v>
      </c>
      <c r="B1" s="1" t="s">
        <v>32</v>
      </c>
    </row>
    <row r="2" spans="1:10" x14ac:dyDescent="0.25">
      <c r="A2" s="1" t="s">
        <v>1</v>
      </c>
      <c r="B2" s="1" t="s">
        <v>2</v>
      </c>
    </row>
    <row r="4" spans="1:10" ht="49.5" customHeight="1" x14ac:dyDescent="0.25">
      <c r="A4" s="4" t="s">
        <v>3</v>
      </c>
      <c r="B4" s="5" t="s">
        <v>4</v>
      </c>
      <c r="C4" s="5" t="s">
        <v>5</v>
      </c>
      <c r="D4" s="5"/>
      <c r="E4" s="6" t="s">
        <v>6</v>
      </c>
      <c r="F4" s="6" t="s">
        <v>7</v>
      </c>
      <c r="G4" s="7" t="s">
        <v>8</v>
      </c>
      <c r="H4" s="8" t="s">
        <v>9</v>
      </c>
      <c r="I4" s="7" t="s">
        <v>10</v>
      </c>
    </row>
    <row r="5" spans="1:10" x14ac:dyDescent="0.25">
      <c r="A5" s="2" t="s">
        <v>11</v>
      </c>
      <c r="B5" s="2" t="s">
        <v>12</v>
      </c>
      <c r="C5" s="2" t="s">
        <v>13</v>
      </c>
      <c r="E5" s="9">
        <v>84.932249999999996</v>
      </c>
      <c r="F5" s="9">
        <v>2009.1309999999999</v>
      </c>
      <c r="G5" s="10">
        <v>49000</v>
      </c>
      <c r="H5" s="11">
        <f>IF(F5&gt;700,F5-700,0)</f>
        <v>1309.1309999999999</v>
      </c>
      <c r="I5" s="11">
        <f>H5*70</f>
        <v>91639.169999999984</v>
      </c>
      <c r="J5" s="12"/>
    </row>
    <row r="6" spans="1:10" x14ac:dyDescent="0.25">
      <c r="C6" s="2" t="s">
        <v>14</v>
      </c>
      <c r="E6" s="9">
        <v>83.532333333333341</v>
      </c>
      <c r="F6" s="9">
        <v>1945.0220000000002</v>
      </c>
      <c r="G6" s="10">
        <v>49000</v>
      </c>
      <c r="H6" s="11">
        <f t="shared" ref="H6:H8" si="0">IF(F6&gt;700,F6-700,0)</f>
        <v>1245.0220000000002</v>
      </c>
      <c r="I6" s="11">
        <f t="shared" ref="I6:I8" si="1">H6*70</f>
        <v>87151.540000000008</v>
      </c>
      <c r="J6" s="12"/>
    </row>
    <row r="7" spans="1:10" x14ac:dyDescent="0.25">
      <c r="C7" s="2" t="s">
        <v>15</v>
      </c>
      <c r="E7" s="9">
        <v>93.697666666666649</v>
      </c>
      <c r="F7" s="9">
        <v>1615.6099999999997</v>
      </c>
      <c r="G7" s="10">
        <v>49000</v>
      </c>
      <c r="H7" s="11">
        <f t="shared" si="0"/>
        <v>915.60999999999967</v>
      </c>
      <c r="I7" s="11">
        <f t="shared" si="1"/>
        <v>64092.699999999975</v>
      </c>
      <c r="J7" s="12"/>
    </row>
    <row r="8" spans="1:10" x14ac:dyDescent="0.25">
      <c r="C8" s="2" t="s">
        <v>16</v>
      </c>
      <c r="E8" s="9">
        <v>81.227000000000004</v>
      </c>
      <c r="F8" s="9">
        <v>1887.3630000000001</v>
      </c>
      <c r="G8" s="10">
        <v>49000</v>
      </c>
      <c r="H8" s="11">
        <f t="shared" si="0"/>
        <v>1187.3630000000001</v>
      </c>
      <c r="I8" s="11">
        <f t="shared" si="1"/>
        <v>83115.41</v>
      </c>
      <c r="J8" s="12"/>
    </row>
    <row r="9" spans="1:10" x14ac:dyDescent="0.25">
      <c r="E9" s="11"/>
      <c r="F9" s="11"/>
      <c r="H9" s="11"/>
    </row>
    <row r="10" spans="1:10" x14ac:dyDescent="0.25">
      <c r="B10" s="13" t="s">
        <v>17</v>
      </c>
      <c r="C10" s="13"/>
      <c r="D10" s="13"/>
      <c r="E10" s="14">
        <f>SUM(E5:E9)</f>
        <v>343.38924999999995</v>
      </c>
      <c r="F10" s="14">
        <f>SUM(F5:F9)</f>
        <v>7457.1260000000002</v>
      </c>
      <c r="G10" s="15">
        <v>196000</v>
      </c>
      <c r="H10" s="14">
        <f>SUM(H5:H8)</f>
        <v>4657.1260000000002</v>
      </c>
      <c r="I10" s="16">
        <f>SUM(I5:I8)</f>
        <v>325998.81999999995</v>
      </c>
    </row>
    <row r="11" spans="1:10" x14ac:dyDescent="0.25">
      <c r="E11" s="11"/>
      <c r="F11" s="11"/>
      <c r="H11" s="11"/>
    </row>
    <row r="12" spans="1:10" x14ac:dyDescent="0.25">
      <c r="B12" s="2" t="s">
        <v>18</v>
      </c>
      <c r="C12" s="2" t="s">
        <v>19</v>
      </c>
      <c r="E12" s="9">
        <v>46.112666666666676</v>
      </c>
      <c r="F12" s="9">
        <v>1255.0830000000001</v>
      </c>
      <c r="G12" s="10">
        <v>49000</v>
      </c>
      <c r="H12" s="11">
        <f t="shared" ref="H12:H14" si="2">IF(F12&gt;700,F12-700,0)</f>
        <v>555.08300000000008</v>
      </c>
      <c r="I12" s="11">
        <f>H12*70</f>
        <v>38855.810000000005</v>
      </c>
      <c r="J12" s="12"/>
    </row>
    <row r="13" spans="1:10" x14ac:dyDescent="0.25">
      <c r="C13" s="2" t="s">
        <v>20</v>
      </c>
      <c r="E13" s="9">
        <v>81.55983333333333</v>
      </c>
      <c r="F13" s="9">
        <v>2026.7919999999999</v>
      </c>
      <c r="G13" s="10">
        <v>49000</v>
      </c>
      <c r="H13" s="11">
        <f t="shared" si="2"/>
        <v>1326.7919999999999</v>
      </c>
      <c r="I13" s="11">
        <f t="shared" ref="I13:I14" si="3">H13*70</f>
        <v>92875.439999999988</v>
      </c>
      <c r="J13" s="12"/>
    </row>
    <row r="14" spans="1:10" x14ac:dyDescent="0.25">
      <c r="C14" s="2" t="s">
        <v>21</v>
      </c>
      <c r="E14" s="9">
        <v>54.211833333333331</v>
      </c>
      <c r="F14" s="9">
        <v>925.50800000000004</v>
      </c>
      <c r="G14" s="10">
        <v>49000</v>
      </c>
      <c r="H14" s="11">
        <f t="shared" si="2"/>
        <v>225.50800000000004</v>
      </c>
      <c r="I14" s="11">
        <f t="shared" si="3"/>
        <v>15785.560000000003</v>
      </c>
      <c r="J14" s="12"/>
    </row>
    <row r="15" spans="1:10" x14ac:dyDescent="0.25">
      <c r="E15" s="11"/>
      <c r="F15" s="11"/>
      <c r="H15" s="11"/>
    </row>
    <row r="16" spans="1:10" x14ac:dyDescent="0.25">
      <c r="B16" s="13" t="s">
        <v>22</v>
      </c>
      <c r="C16" s="13"/>
      <c r="D16" s="13"/>
      <c r="E16" s="14">
        <f>SUM(E12:E15)</f>
        <v>181.88433333333336</v>
      </c>
      <c r="F16" s="14">
        <f>SUM(F12:F15)</f>
        <v>4207.3829999999998</v>
      </c>
      <c r="G16" s="15">
        <v>147000</v>
      </c>
      <c r="H16" s="14">
        <f>SUM(H12:H14)</f>
        <v>2107.3829999999998</v>
      </c>
      <c r="I16" s="16">
        <f>SUM(I12:I14)</f>
        <v>147516.81</v>
      </c>
    </row>
    <row r="17" spans="1:10" x14ac:dyDescent="0.25">
      <c r="E17" s="11"/>
      <c r="F17" s="11"/>
      <c r="H17" s="11"/>
    </row>
    <row r="18" spans="1:10" x14ac:dyDescent="0.25">
      <c r="B18" s="2" t="s">
        <v>23</v>
      </c>
      <c r="C18" s="2" t="s">
        <v>24</v>
      </c>
      <c r="E18" s="9">
        <v>89.529749999999993</v>
      </c>
      <c r="F18" s="9">
        <v>1817.354</v>
      </c>
      <c r="G18" s="10">
        <v>49000</v>
      </c>
      <c r="H18" s="11">
        <f t="shared" ref="H18:H22" si="4">IF(F18&gt;700,F18-700,0)</f>
        <v>1117.354</v>
      </c>
      <c r="I18" s="11">
        <f>H18*70</f>
        <v>78214.78</v>
      </c>
      <c r="J18" s="12"/>
    </row>
    <row r="19" spans="1:10" x14ac:dyDescent="0.25">
      <c r="C19" s="2" t="s">
        <v>25</v>
      </c>
      <c r="E19" s="9">
        <v>97.42258333333335</v>
      </c>
      <c r="F19" s="9">
        <v>2296.538</v>
      </c>
      <c r="G19" s="10">
        <v>49000</v>
      </c>
      <c r="H19" s="11">
        <f t="shared" si="4"/>
        <v>1596.538</v>
      </c>
      <c r="I19" s="11">
        <f t="shared" ref="I19:I22" si="5">H19*70</f>
        <v>111757.66</v>
      </c>
      <c r="J19" s="12"/>
    </row>
    <row r="20" spans="1:10" x14ac:dyDescent="0.25">
      <c r="C20" s="2" t="s">
        <v>26</v>
      </c>
      <c r="E20" s="9">
        <v>137.16183333333336</v>
      </c>
      <c r="F20" s="9">
        <v>2967.4750000000004</v>
      </c>
      <c r="G20" s="10">
        <v>49000</v>
      </c>
      <c r="H20" s="11">
        <f t="shared" si="4"/>
        <v>2267.4750000000004</v>
      </c>
      <c r="I20" s="11">
        <f t="shared" si="5"/>
        <v>158723.25000000003</v>
      </c>
      <c r="J20" s="12"/>
    </row>
    <row r="21" spans="1:10" x14ac:dyDescent="0.25">
      <c r="C21" s="2" t="s">
        <v>27</v>
      </c>
      <c r="E21" s="9">
        <v>92.842916666666653</v>
      </c>
      <c r="F21" s="9">
        <v>2228.8019999999992</v>
      </c>
      <c r="G21" s="10">
        <v>49000</v>
      </c>
      <c r="H21" s="11">
        <f t="shared" si="4"/>
        <v>1528.8019999999992</v>
      </c>
      <c r="I21" s="11">
        <f t="shared" si="5"/>
        <v>107016.13999999994</v>
      </c>
      <c r="J21" s="12"/>
    </row>
    <row r="22" spans="1:10" x14ac:dyDescent="0.25">
      <c r="C22" s="2" t="s">
        <v>28</v>
      </c>
      <c r="E22" s="9">
        <v>60.599833333333322</v>
      </c>
      <c r="F22" s="9">
        <v>1650.3030000000001</v>
      </c>
      <c r="G22" s="10">
        <v>49000</v>
      </c>
      <c r="H22" s="11">
        <f t="shared" si="4"/>
        <v>950.30300000000011</v>
      </c>
      <c r="I22" s="11">
        <f t="shared" si="5"/>
        <v>66521.210000000006</v>
      </c>
      <c r="J22" s="12"/>
    </row>
    <row r="23" spans="1:10" x14ac:dyDescent="0.25">
      <c r="E23" s="11"/>
      <c r="F23" s="11"/>
      <c r="H23" s="11"/>
    </row>
    <row r="24" spans="1:10" x14ac:dyDescent="0.25">
      <c r="B24" s="13" t="s">
        <v>29</v>
      </c>
      <c r="C24" s="13"/>
      <c r="D24" s="13"/>
      <c r="E24" s="14">
        <f>SUM(E18:E22)</f>
        <v>477.55691666666672</v>
      </c>
      <c r="F24" s="14">
        <f>SUM(F18:F22)</f>
        <v>10960.472</v>
      </c>
      <c r="G24" s="15">
        <v>245000</v>
      </c>
      <c r="H24" s="14">
        <f>SUM(H18:H22)</f>
        <v>7460.4719999999998</v>
      </c>
      <c r="I24" s="17">
        <f>SUM(I18:I22)</f>
        <v>522233.04000000004</v>
      </c>
    </row>
    <row r="25" spans="1:10" x14ac:dyDescent="0.25">
      <c r="H25" s="11"/>
    </row>
    <row r="26" spans="1:10" ht="18.75" x14ac:dyDescent="0.25">
      <c r="A26" s="18" t="s">
        <v>30</v>
      </c>
      <c r="B26" s="18"/>
      <c r="C26" s="18"/>
      <c r="D26" s="18"/>
      <c r="E26" s="18">
        <f>E10+E16+E24</f>
        <v>1002.8305</v>
      </c>
      <c r="F26" s="18">
        <f>F10+F16+F24</f>
        <v>22624.981</v>
      </c>
      <c r="G26" s="19">
        <v>588000</v>
      </c>
      <c r="H26" s="18">
        <f>H10+H16+H24</f>
        <v>14224.981</v>
      </c>
      <c r="I26" s="18">
        <f>I10+I16+I24</f>
        <v>995748.66999999993</v>
      </c>
    </row>
    <row r="27" spans="1:10" x14ac:dyDescent="0.25">
      <c r="H27" s="11"/>
    </row>
    <row r="28" spans="1:10" ht="45" x14ac:dyDescent="0.25">
      <c r="A28" s="44" t="s">
        <v>33</v>
      </c>
      <c r="B28" s="2" t="s">
        <v>12</v>
      </c>
      <c r="C28" s="2" t="s">
        <v>31</v>
      </c>
      <c r="E28" s="9">
        <v>98.858999999999995</v>
      </c>
      <c r="F28" s="9">
        <v>1761.904</v>
      </c>
      <c r="G28" s="10">
        <v>49000</v>
      </c>
      <c r="H28" s="11">
        <f t="shared" ref="H28" si="6">IF(F28&gt;700,F28-700,0)</f>
        <v>1061.904</v>
      </c>
      <c r="I28" s="11">
        <f>H28*70</f>
        <v>74333.279999999999</v>
      </c>
      <c r="J28" s="12"/>
    </row>
    <row r="29" spans="1:10" x14ac:dyDescent="0.25">
      <c r="A29" s="44"/>
      <c r="E29" s="20"/>
      <c r="F29" s="20"/>
      <c r="G29" s="21"/>
      <c r="H29" s="11"/>
      <c r="I29" s="11"/>
    </row>
    <row r="30" spans="1:10" x14ac:dyDescent="0.25">
      <c r="B30" s="13" t="s">
        <v>17</v>
      </c>
      <c r="C30" s="13"/>
      <c r="D30" s="22"/>
      <c r="E30" s="23">
        <v>97.332499999999996</v>
      </c>
      <c r="F30" s="23">
        <v>1761.904</v>
      </c>
      <c r="G30" s="24">
        <v>49000</v>
      </c>
      <c r="H30" s="25">
        <f t="shared" ref="H30" si="7">IF(F30&gt;700,F30-700,0)</f>
        <v>1061.904</v>
      </c>
      <c r="I30" s="25">
        <f>H30*70</f>
        <v>74333.279999999999</v>
      </c>
    </row>
    <row r="31" spans="1:10" x14ac:dyDescent="0.25">
      <c r="H31" s="11"/>
      <c r="I31" s="11"/>
    </row>
    <row r="32" spans="1:10" ht="18.75" x14ac:dyDescent="0.25">
      <c r="A32" s="26"/>
      <c r="B32" s="26"/>
      <c r="C32" s="26"/>
      <c r="D32" s="26"/>
      <c r="E32" s="18">
        <f>E28</f>
        <v>98.858999999999995</v>
      </c>
      <c r="F32" s="18">
        <f>F28</f>
        <v>1761.904</v>
      </c>
      <c r="G32" s="19">
        <v>49000</v>
      </c>
      <c r="H32" s="18">
        <f>H28</f>
        <v>1061.904</v>
      </c>
      <c r="I32" s="18">
        <f>I28</f>
        <v>74333.279999999999</v>
      </c>
    </row>
    <row r="33" spans="5:10" x14ac:dyDescent="0.25">
      <c r="H33" s="11"/>
    </row>
    <row r="34" spans="5:10" s="27" customFormat="1" x14ac:dyDescent="0.25">
      <c r="E34" s="28"/>
      <c r="F34" s="29"/>
      <c r="G34" s="30"/>
      <c r="H34" s="31"/>
      <c r="I34" s="31"/>
      <c r="J34" s="32"/>
    </row>
    <row r="35" spans="5:10" s="27" customFormat="1" x14ac:dyDescent="0.25">
      <c r="E35" s="28"/>
      <c r="F35" s="29"/>
      <c r="G35" s="30"/>
      <c r="H35" s="31"/>
      <c r="I35" s="31"/>
      <c r="J35" s="32"/>
    </row>
    <row r="36" spans="5:10" s="27" customFormat="1" x14ac:dyDescent="0.25">
      <c r="E36" s="28"/>
      <c r="F36" s="29"/>
      <c r="G36" s="30"/>
      <c r="H36" s="31"/>
      <c r="I36" s="31"/>
      <c r="J36" s="32"/>
    </row>
    <row r="37" spans="5:10" s="27" customFormat="1" x14ac:dyDescent="0.25">
      <c r="E37" s="28"/>
      <c r="F37" s="29"/>
      <c r="G37" s="30"/>
      <c r="H37" s="31"/>
      <c r="I37" s="31"/>
      <c r="J37" s="32"/>
    </row>
    <row r="38" spans="5:10" s="27" customFormat="1" x14ac:dyDescent="0.25">
      <c r="E38" s="28"/>
      <c r="F38" s="29"/>
      <c r="G38" s="30"/>
      <c r="H38" s="31"/>
      <c r="I38" s="31"/>
      <c r="J38" s="32"/>
    </row>
    <row r="39" spans="5:10" s="27" customFormat="1" x14ac:dyDescent="0.25">
      <c r="E39" s="28"/>
      <c r="F39" s="29"/>
      <c r="G39" s="30"/>
      <c r="H39" s="31"/>
      <c r="I39" s="31"/>
      <c r="J39" s="32"/>
    </row>
    <row r="40" spans="5:10" s="27" customFormat="1" x14ac:dyDescent="0.25">
      <c r="E40" s="28"/>
      <c r="F40" s="29"/>
      <c r="G40" s="30"/>
      <c r="H40" s="31"/>
      <c r="I40" s="31"/>
      <c r="J40" s="32"/>
    </row>
    <row r="41" spans="5:10" s="27" customFormat="1" x14ac:dyDescent="0.25">
      <c r="E41" s="28"/>
      <c r="F41" s="29"/>
      <c r="G41" s="30"/>
      <c r="H41" s="31"/>
      <c r="I41" s="31"/>
      <c r="J41" s="32"/>
    </row>
    <row r="42" spans="5:10" s="27" customFormat="1" x14ac:dyDescent="0.25">
      <c r="E42" s="28"/>
      <c r="F42" s="29"/>
      <c r="G42" s="30"/>
      <c r="H42" s="31"/>
      <c r="I42" s="31"/>
      <c r="J42" s="32"/>
    </row>
    <row r="43" spans="5:10" s="27" customFormat="1" x14ac:dyDescent="0.25">
      <c r="E43" s="31"/>
      <c r="F43" s="31"/>
      <c r="H43" s="31"/>
    </row>
    <row r="44" spans="5:10" s="27" customFormat="1" x14ac:dyDescent="0.25">
      <c r="E44" s="31"/>
      <c r="F44" s="31"/>
      <c r="G44" s="33"/>
      <c r="H44" s="31"/>
      <c r="I44" s="34"/>
    </row>
    <row r="45" spans="5:10" s="27" customFormat="1" x14ac:dyDescent="0.25">
      <c r="E45" s="35"/>
      <c r="F45" s="35"/>
      <c r="H45" s="31"/>
    </row>
    <row r="46" spans="5:10" s="27" customFormat="1" x14ac:dyDescent="0.25">
      <c r="E46" s="28"/>
      <c r="F46" s="29"/>
      <c r="G46" s="30"/>
      <c r="H46" s="31"/>
      <c r="I46" s="31"/>
      <c r="J46" s="32"/>
    </row>
    <row r="47" spans="5:10" s="27" customFormat="1" x14ac:dyDescent="0.25">
      <c r="E47" s="28"/>
      <c r="F47" s="29"/>
      <c r="G47" s="30"/>
      <c r="H47" s="31"/>
      <c r="I47" s="31"/>
      <c r="J47" s="32"/>
    </row>
    <row r="48" spans="5:10" s="27" customFormat="1" x14ac:dyDescent="0.25">
      <c r="E48" s="28"/>
      <c r="F48" s="29"/>
      <c r="G48" s="30"/>
      <c r="H48" s="31"/>
      <c r="I48" s="31"/>
      <c r="J48" s="32"/>
    </row>
    <row r="49" spans="1:10" s="27" customFormat="1" x14ac:dyDescent="0.25">
      <c r="E49" s="28"/>
      <c r="F49" s="29"/>
      <c r="G49" s="30"/>
      <c r="H49" s="31"/>
      <c r="I49" s="31"/>
      <c r="J49" s="32"/>
    </row>
    <row r="50" spans="1:10" s="27" customFormat="1" x14ac:dyDescent="0.25">
      <c r="E50" s="28"/>
      <c r="F50" s="29"/>
      <c r="G50" s="30"/>
      <c r="H50" s="31"/>
      <c r="I50" s="31"/>
      <c r="J50" s="32"/>
    </row>
    <row r="51" spans="1:10" s="27" customFormat="1" x14ac:dyDescent="0.25">
      <c r="E51" s="31"/>
      <c r="F51" s="31"/>
      <c r="H51" s="31"/>
    </row>
    <row r="52" spans="1:10" s="27" customFormat="1" x14ac:dyDescent="0.25">
      <c r="E52" s="31"/>
      <c r="F52" s="31"/>
      <c r="G52" s="33"/>
      <c r="H52" s="31"/>
      <c r="I52" s="31"/>
    </row>
    <row r="53" spans="1:10" s="27" customFormat="1" x14ac:dyDescent="0.25">
      <c r="E53" s="36"/>
      <c r="F53" s="36"/>
      <c r="H53" s="31"/>
      <c r="I53" s="31"/>
    </row>
    <row r="54" spans="1:10" s="27" customFormat="1" ht="18.75" x14ac:dyDescent="0.25">
      <c r="A54" s="37"/>
      <c r="B54" s="37"/>
      <c r="C54" s="37"/>
      <c r="D54" s="37"/>
      <c r="E54" s="38"/>
      <c r="F54" s="38"/>
      <c r="G54" s="39"/>
      <c r="H54" s="38"/>
      <c r="I54" s="38"/>
    </row>
    <row r="55" spans="1:10" s="27" customFormat="1" x14ac:dyDescent="0.25">
      <c r="E55" s="31"/>
      <c r="F55" s="31"/>
      <c r="H55" s="31"/>
      <c r="I55" s="31"/>
    </row>
    <row r="56" spans="1:10" s="27" customFormat="1" ht="21" x14ac:dyDescent="0.25">
      <c r="A56" s="40"/>
      <c r="B56" s="40"/>
      <c r="C56" s="40"/>
      <c r="D56" s="40"/>
      <c r="E56" s="41"/>
      <c r="F56" s="41"/>
      <c r="G56" s="42"/>
      <c r="H56" s="41"/>
      <c r="I56" s="41"/>
    </row>
    <row r="57" spans="1:10" s="27" customFormat="1" x14ac:dyDescent="0.25">
      <c r="E57" s="36"/>
      <c r="F57" s="36"/>
    </row>
    <row r="58" spans="1:10" s="27" customFormat="1" x14ac:dyDescent="0.25">
      <c r="E58" s="36"/>
      <c r="F58" s="36"/>
      <c r="G58" s="43"/>
    </row>
    <row r="59" spans="1:10" s="27" customFormat="1" x14ac:dyDescent="0.25">
      <c r="E59" s="36"/>
      <c r="F59" s="36"/>
      <c r="G59" s="36"/>
      <c r="H59" s="36"/>
      <c r="I59" s="36"/>
    </row>
  </sheetData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EU_Statement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</dc:creator>
  <cp:lastModifiedBy>ecost</cp:lastModifiedBy>
  <cp:lastPrinted>2019-09-25T09:16:22Z</cp:lastPrinted>
  <dcterms:created xsi:type="dcterms:W3CDTF">2019-03-29T09:53:49Z</dcterms:created>
  <dcterms:modified xsi:type="dcterms:W3CDTF">2019-09-25T09:47:37Z</dcterms:modified>
</cp:coreProperties>
</file>